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<sst xmlns="http://schemas.openxmlformats.org/spreadsheetml/2006/main" count="68" uniqueCount="40">
  <si>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Englisch</t>
  </si>
  <si>
    <t>PCB</t>
  </si>
  <si>
    <t>Sport</t>
  </si>
  <si>
    <t>GSE</t>
  </si>
  <si>
    <t>Kunst</t>
  </si>
  <si>
    <t>Info</t>
  </si>
  <si>
    <t>W/TG</t>
  </si>
  <si>
    <t>Noten im Fach &gt;&gt;&gt;</t>
  </si>
  <si>
    <t>Deutsch</t>
  </si>
  <si>
    <t>Mathematik</t>
  </si>
  <si>
    <t>z.B. Sport</t>
  </si>
  <si>
    <t>Jahresfortgangsnote</t>
  </si>
  <si>
    <t>Prüfungsnote</t>
  </si>
  <si>
    <t>Notensumme</t>
  </si>
  <si>
    <t>Gewichtungsfaktor</t>
  </si>
  <si>
    <t>Summe * Faktor</t>
  </si>
  <si>
    <t>AWT</t>
  </si>
  <si>
    <t>Technik</t>
  </si>
  <si>
    <t>Soziales</t>
  </si>
  <si>
    <t>Wirtschaft</t>
  </si>
  <si>
    <t xml:space="preserve">               Pflichtfächer</t>
  </si>
  <si>
    <t>Wahlfächer</t>
  </si>
  <si>
    <t>z.B. Technik</t>
  </si>
  <si>
    <t>z.B. GSE</t>
  </si>
  <si>
    <t>Hinweis: Blaue Felder können verändert werden.</t>
  </si>
  <si>
    <t>Durchschnittsnote              (Teiler 18):</t>
  </si>
  <si>
    <t xml:space="preserve">                Wahlfächer</t>
  </si>
  <si>
    <t>Religion/Eth.</t>
  </si>
  <si>
    <t>Gesamtpunkte:</t>
  </si>
  <si>
    <t>Durchschnittsnote             (Teiler 18):</t>
  </si>
  <si>
    <t>Einstiegsnote</t>
  </si>
  <si>
    <r>
      <t>Quali - Notenberechnung (</t>
    </r>
    <r>
      <rPr>
        <sz val="16"/>
        <color indexed="10"/>
        <rFont val="Arial Black"/>
        <family val="2"/>
      </rPr>
      <t>mit</t>
    </r>
    <r>
      <rPr>
        <sz val="16"/>
        <rFont val="Arial Black"/>
        <family val="2"/>
      </rPr>
      <t xml:space="preserve"> </t>
    </r>
    <r>
      <rPr>
        <sz val="16"/>
        <color indexed="10"/>
        <rFont val="Arial Black"/>
        <family val="2"/>
      </rPr>
      <t>Englisch</t>
    </r>
    <r>
      <rPr>
        <sz val="16"/>
        <rFont val="Arial Black"/>
        <family val="2"/>
      </rPr>
      <t>)</t>
    </r>
  </si>
  <si>
    <t>Link: Quali mit Englisch</t>
  </si>
  <si>
    <r>
      <t>Quali - Notenberechnung (</t>
    </r>
    <r>
      <rPr>
        <sz val="16"/>
        <color indexed="10"/>
        <rFont val="Arial Black"/>
        <family val="2"/>
      </rPr>
      <t>ohne</t>
    </r>
    <r>
      <rPr>
        <sz val="16"/>
        <rFont val="Arial Black"/>
        <family val="2"/>
      </rPr>
      <t xml:space="preserve"> </t>
    </r>
    <r>
      <rPr>
        <sz val="16"/>
        <color indexed="10"/>
        <rFont val="Arial Black"/>
        <family val="2"/>
      </rPr>
      <t>Englisch</t>
    </r>
    <r>
      <rPr>
        <sz val="16"/>
        <rFont val="Arial Black"/>
        <family val="2"/>
      </rPr>
      <t>)</t>
    </r>
  </si>
  <si>
    <t>nach oben</t>
  </si>
  <si>
    <r>
      <t>Jahresnote 2x</t>
    </r>
    <r>
      <rPr>
        <b/>
        <sz val="8"/>
        <rFont val="Arial"/>
        <family val="2"/>
      </rPr>
      <t xml:space="preserve">                              </t>
    </r>
    <r>
      <rPr>
        <b/>
        <sz val="8"/>
        <color indexed="12"/>
        <rFont val="Arial"/>
        <family val="2"/>
      </rPr>
      <t xml:space="preserve">mdl 1x, </t>
    </r>
    <r>
      <rPr>
        <b/>
        <sz val="8"/>
        <rFont val="Arial"/>
        <family val="2"/>
      </rPr>
      <t xml:space="preserve">          </t>
    </r>
    <r>
      <rPr>
        <b/>
        <sz val="8"/>
        <color indexed="20"/>
        <rFont val="Arial"/>
        <family val="2"/>
      </rPr>
      <t>schriftl 1x</t>
    </r>
    <r>
      <rPr>
        <b/>
        <sz val="8"/>
        <rFont val="Arial"/>
        <family val="2"/>
      </rPr>
      <t xml:space="preserve"> </t>
    </r>
  </si>
  <si>
    <r>
      <t>Jahresnoten 1x</t>
    </r>
    <r>
      <rPr>
        <b/>
        <sz val="8"/>
        <rFont val="Arial"/>
        <family val="2"/>
      </rPr>
      <t xml:space="preserve">                            </t>
    </r>
    <r>
      <rPr>
        <b/>
        <sz val="8"/>
        <color indexed="12"/>
        <rFont val="Arial"/>
        <family val="2"/>
      </rPr>
      <t xml:space="preserve"> Projekt 2x</t>
    </r>
  </si>
  <si>
    <r>
      <t>Jahresnoten 1x</t>
    </r>
    <r>
      <rPr>
        <b/>
        <sz val="8"/>
        <rFont val="Arial"/>
        <family val="2"/>
      </rPr>
      <t xml:space="preserve">                              </t>
    </r>
    <r>
      <rPr>
        <b/>
        <sz val="8"/>
        <color indexed="12"/>
        <rFont val="Arial"/>
        <family val="2"/>
      </rPr>
      <t xml:space="preserve"> Projekt 2x</t>
    </r>
  </si>
  <si>
    <t>Link: Alle Infos zum Quali</t>
  </si>
  <si>
    <t>Folge: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</si>
</sst>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"/>
    <numFmt numFmtId="169" formatCode="0.00000000"/>
    <numFmt numFmtId="170" formatCode="0.0000000"/>
    <numFmt numFmtId="171" formatCode="0.000000"/>
    <numFmt numFmtId="172" formatCode="0.00000"/>
  </numFmts>
  <fonts count="70">
    <font>
      <sz val="10"/>
      <name val="Arial"/>
      <family val="0"/>
    </font>
    <font>
      <sz val="16"/>
      <name val="Arial Black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4"/>
      <name val="Arial Black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 Black"/>
      <family val="2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b/>
      <sz val="10"/>
      <color indexed="33"/>
      <name val="Arial"/>
      <family val="2"/>
    </font>
    <font>
      <sz val="16"/>
      <color indexed="10"/>
      <name val="Arial Black"/>
      <family val="2"/>
    </font>
    <font>
      <strike/>
      <sz val="6"/>
      <color indexed="12"/>
      <name val="Arial"/>
      <family val="0"/>
    </font>
    <font>
      <strike/>
      <sz val="10"/>
      <name val="Arial"/>
      <family val="0"/>
    </font>
    <font>
      <sz val="10"/>
      <color indexed="9"/>
      <name val="Arial"/>
      <family val="0"/>
    </font>
    <font>
      <sz val="14"/>
      <color indexed="17"/>
      <name val="Arial Black"/>
      <family val="2"/>
    </font>
    <font>
      <sz val="14"/>
      <color indexed="17"/>
      <name val="Arial"/>
      <family val="0"/>
    </font>
    <font>
      <sz val="14"/>
      <color indexed="12"/>
      <name val="Arial Black"/>
      <family val="2"/>
    </font>
    <font>
      <sz val="14"/>
      <color indexed="20"/>
      <name val="Arial Black"/>
      <family val="2"/>
    </font>
    <font>
      <b/>
      <sz val="14"/>
      <color indexed="17"/>
      <name val="Arial Black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18"/>
      <name val="Arial"/>
      <family val="2"/>
    </font>
    <font>
      <sz val="14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gray0625">
        <bgColor indexed="41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34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35" borderId="0" xfId="0" applyFill="1" applyAlignment="1">
      <alignment/>
    </xf>
    <xf numFmtId="0" fontId="7" fillId="33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/>
    </xf>
    <xf numFmtId="0" fontId="16" fillId="0" borderId="0" xfId="0" applyFont="1" applyAlignment="1">
      <alignment/>
    </xf>
    <xf numFmtId="0" fontId="17" fillId="36" borderId="12" xfId="0" applyFont="1" applyFill="1" applyBorder="1" applyAlignment="1" applyProtection="1">
      <alignment horizontal="center" vertical="center" wrapText="1"/>
      <protection locked="0"/>
    </xf>
    <xf numFmtId="0" fontId="4" fillId="36" borderId="12" xfId="0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 applyProtection="1">
      <alignment horizontal="center" vertical="center" wrapText="1"/>
      <protection locked="0"/>
    </xf>
    <xf numFmtId="0" fontId="20" fillId="36" borderId="12" xfId="0" applyFont="1" applyFill="1" applyBorder="1" applyAlignment="1" applyProtection="1">
      <alignment horizontal="center" vertical="center"/>
      <protection locked="0"/>
    </xf>
    <xf numFmtId="2" fontId="21" fillId="37" borderId="12" xfId="0" applyNumberFormat="1" applyFont="1" applyFill="1" applyBorder="1" applyAlignment="1">
      <alignment horizontal="center" vertical="center"/>
    </xf>
    <xf numFmtId="0" fontId="23" fillId="0" borderId="0" xfId="48" applyAlignment="1" applyProtection="1">
      <alignment/>
      <protection/>
    </xf>
    <xf numFmtId="0" fontId="25" fillId="37" borderId="12" xfId="0" applyFont="1" applyFill="1" applyBorder="1" applyAlignment="1" applyProtection="1">
      <alignment horizontal="center" vertical="center" wrapText="1"/>
      <protection locked="0"/>
    </xf>
    <xf numFmtId="0" fontId="22" fillId="33" borderId="12" xfId="0" applyFont="1" applyFill="1" applyBorder="1" applyAlignment="1">
      <alignment vertical="center" wrapText="1"/>
    </xf>
    <xf numFmtId="0" fontId="32" fillId="0" borderId="0" xfId="48" applyFont="1" applyAlignment="1" applyProtection="1">
      <alignment/>
      <protection/>
    </xf>
    <xf numFmtId="0" fontId="6" fillId="0" borderId="0" xfId="0" applyFont="1" applyAlignment="1">
      <alignment/>
    </xf>
    <xf numFmtId="0" fontId="31" fillId="0" borderId="0" xfId="48" applyFont="1" applyAlignment="1" applyProtection="1">
      <alignment/>
      <protection/>
    </xf>
    <xf numFmtId="0" fontId="22" fillId="34" borderId="12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33" fillId="39" borderId="0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left" vertical="center"/>
    </xf>
    <xf numFmtId="0" fontId="6" fillId="38" borderId="16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2" fillId="36" borderId="0" xfId="0" applyFont="1" applyFill="1" applyAlignment="1">
      <alignment/>
    </xf>
    <xf numFmtId="0" fontId="35" fillId="36" borderId="0" xfId="0" applyFont="1" applyFill="1" applyAlignment="1">
      <alignment/>
    </xf>
    <xf numFmtId="0" fontId="0" fillId="41" borderId="0" xfId="0" applyFill="1" applyBorder="1" applyAlignment="1">
      <alignment vertical="center" wrapText="1"/>
    </xf>
    <xf numFmtId="0" fontId="0" fillId="41" borderId="0" xfId="0" applyFill="1" applyAlignment="1">
      <alignment wrapText="1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0" fillId="35" borderId="11" xfId="0" applyFill="1" applyBorder="1" applyAlignment="1" applyProtection="1">
      <alignment/>
      <protection locked="0"/>
    </xf>
    <xf numFmtId="0" fontId="17" fillId="36" borderId="16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/>
      <protection locked="0"/>
    </xf>
    <xf numFmtId="0" fontId="0" fillId="33" borderId="17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6" fillId="33" borderId="1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9" fillId="42" borderId="17" xfId="0" applyFont="1" applyFill="1" applyBorder="1" applyAlignment="1">
      <alignment horizontal="center" vertical="center" wrapText="1"/>
    </xf>
    <xf numFmtId="0" fontId="29" fillId="42" borderId="22" xfId="0" applyFont="1" applyFill="1" applyBorder="1" applyAlignment="1">
      <alignment horizontal="center" vertical="center" wrapText="1"/>
    </xf>
    <xf numFmtId="0" fontId="29" fillId="42" borderId="11" xfId="0" applyFont="1" applyFill="1" applyBorder="1" applyAlignment="1">
      <alignment vertical="center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/>
    </xf>
    <xf numFmtId="0" fontId="29" fillId="42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0" fillId="41" borderId="0" xfId="0" applyNumberFormat="1" applyFill="1" applyBorder="1" applyAlignment="1">
      <alignment vertical="center" wrapText="1"/>
    </xf>
    <xf numFmtId="0" fontId="0" fillId="41" borderId="0" xfId="0" applyFill="1" applyAlignment="1">
      <alignment/>
    </xf>
    <xf numFmtId="0" fontId="19" fillId="36" borderId="17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6" fillId="40" borderId="16" xfId="0" applyFont="1" applyFill="1" applyBorder="1" applyAlignment="1">
      <alignment horizontal="left" vertical="center"/>
    </xf>
    <xf numFmtId="0" fontId="6" fillId="40" borderId="0" xfId="0" applyFont="1" applyFill="1" applyBorder="1" applyAlignment="1">
      <alignment horizontal="left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34" fillId="34" borderId="0" xfId="0" applyFont="1" applyFill="1" applyBorder="1" applyAlignment="1" applyProtection="1">
      <alignment horizontal="center" vertical="center" wrapText="1"/>
      <protection locked="0"/>
    </xf>
    <xf numFmtId="0" fontId="22" fillId="42" borderId="16" xfId="0" applyFont="1" applyFill="1" applyBorder="1" applyAlignment="1">
      <alignment horizontal="center" vertical="center"/>
    </xf>
    <xf numFmtId="0" fontId="22" fillId="42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43" borderId="16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22" fillId="44" borderId="0" xfId="0" applyFont="1" applyFill="1" applyAlignment="1">
      <alignment horizontal="center"/>
    </xf>
    <xf numFmtId="0" fontId="22" fillId="44" borderId="18" xfId="0" applyFont="1" applyFill="1" applyBorder="1" applyAlignment="1">
      <alignment horizontal="center"/>
    </xf>
    <xf numFmtId="0" fontId="33" fillId="43" borderId="16" xfId="0" applyFont="1" applyFill="1" applyBorder="1" applyAlignment="1">
      <alignment horizontal="center" vertical="center"/>
    </xf>
    <xf numFmtId="0" fontId="33" fillId="43" borderId="0" xfId="0" applyFont="1" applyFill="1" applyBorder="1" applyAlignment="1">
      <alignment horizontal="center" vertical="center"/>
    </xf>
    <xf numFmtId="0" fontId="33" fillId="42" borderId="16" xfId="0" applyFont="1" applyFill="1" applyBorder="1" applyAlignment="1">
      <alignment horizontal="center" vertical="center"/>
    </xf>
    <xf numFmtId="0" fontId="33" fillId="42" borderId="0" xfId="0" applyFont="1" applyFill="1" applyBorder="1" applyAlignment="1">
      <alignment horizontal="center" vertical="center"/>
    </xf>
    <xf numFmtId="0" fontId="34" fillId="34" borderId="17" xfId="0" applyFont="1" applyFill="1" applyBorder="1" applyAlignment="1" applyProtection="1">
      <alignment horizontal="center" vertical="center" wrapText="1"/>
      <protection locked="0"/>
    </xf>
    <xf numFmtId="0" fontId="34" fillId="34" borderId="11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22" xfId="0" applyFont="1" applyFill="1" applyBorder="1" applyAlignment="1" applyProtection="1">
      <alignment horizontal="center" vertical="center" wrapText="1"/>
      <protection locked="0"/>
    </xf>
    <xf numFmtId="0" fontId="25" fillId="37" borderId="11" xfId="0" applyFont="1" applyFill="1" applyBorder="1" applyAlignment="1" applyProtection="1">
      <alignment horizontal="center" vertical="center" wrapText="1"/>
      <protection locked="0"/>
    </xf>
    <xf numFmtId="2" fontId="21" fillId="37" borderId="17" xfId="0" applyNumberFormat="1" applyFont="1" applyFill="1" applyBorder="1" applyAlignment="1">
      <alignment horizontal="center" vertical="center"/>
    </xf>
    <xf numFmtId="2" fontId="21" fillId="37" borderId="22" xfId="0" applyNumberFormat="1" applyFont="1" applyFill="1" applyBorder="1" applyAlignment="1">
      <alignment horizontal="center" vertical="center"/>
    </xf>
    <xf numFmtId="2" fontId="21" fillId="37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2">
    <dxf>
      <font>
        <color indexed="52"/>
      </font>
    </dxf>
    <dxf>
      <font>
        <color indexed="8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</dxf>
    <dxf>
      <font>
        <color indexed="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8"/>
      </font>
      <fill>
        <patternFill>
          <bgColor indexed="11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8"/>
      </font>
      <fill>
        <patternFill>
          <bgColor indexed="52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Hubert\AppData\Local\Temp\Quali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85" zoomScaleNormal="85" zoomScalePageLayoutView="0" workbookViewId="0" topLeftCell="A4">
      <selection activeCell="T21" sqref="T21"/>
    </sheetView>
  </sheetViews>
  <sheetFormatPr defaultColWidth="9.140625" defaultRowHeight="12.75"/>
  <cols>
    <col min="1" max="1" width="23.57421875" style="0" customWidth="1"/>
    <col min="2" max="2" width="11.8515625" style="0" customWidth="1"/>
    <col min="3" max="3" width="12.00390625" style="0" customWidth="1"/>
    <col min="4" max="4" width="9.140625" style="0" customWidth="1"/>
    <col min="5" max="5" width="11.8515625" style="0" customWidth="1"/>
    <col min="6" max="6" width="9.140625" style="0" customWidth="1"/>
    <col min="7" max="7" width="11.7109375" style="0" customWidth="1"/>
    <col min="8" max="8" width="24.28125" style="0" customWidth="1"/>
    <col min="9" max="9" width="7.28125" style="0" customWidth="1"/>
    <col min="10" max="10" width="7.7109375" style="0" customWidth="1"/>
    <col min="11" max="11" width="8.7109375" style="0" customWidth="1"/>
    <col min="12" max="12" width="9.57421875" style="0" customWidth="1"/>
    <col min="13" max="13" width="8.7109375" style="0" customWidth="1"/>
  </cols>
  <sheetData>
    <row r="1" spans="1:11" ht="24.75">
      <c r="A1" s="1" t="s">
        <v>33</v>
      </c>
      <c r="G1" s="34"/>
      <c r="H1" s="35" t="s">
        <v>32</v>
      </c>
      <c r="K1" s="24">
        <v>56</v>
      </c>
    </row>
    <row r="2" spans="2:11" ht="15">
      <c r="B2" s="15" t="s">
        <v>20</v>
      </c>
      <c r="C2" s="16"/>
      <c r="D2" s="16"/>
      <c r="E2" s="67" t="s">
        <v>21</v>
      </c>
      <c r="F2" s="67"/>
      <c r="G2" s="67"/>
      <c r="K2" s="24">
        <v>56</v>
      </c>
    </row>
    <row r="3" spans="5:11" ht="12.75">
      <c r="E3" s="18" t="s">
        <v>17</v>
      </c>
      <c r="F3" s="23" t="s">
        <v>0</v>
      </c>
      <c r="G3" s="20" t="s">
        <v>27</v>
      </c>
      <c r="K3" s="24">
        <v>57</v>
      </c>
    </row>
    <row r="4" spans="5:11" ht="12.75">
      <c r="E4" s="18" t="s">
        <v>18</v>
      </c>
      <c r="F4" s="19" t="s">
        <v>1</v>
      </c>
      <c r="G4" s="20" t="s">
        <v>2</v>
      </c>
      <c r="K4" s="24">
        <v>58</v>
      </c>
    </row>
    <row r="5" spans="5:11" ht="12.75">
      <c r="E5" s="18" t="s">
        <v>19</v>
      </c>
      <c r="F5" s="19" t="s">
        <v>3</v>
      </c>
      <c r="G5" s="20" t="s">
        <v>4</v>
      </c>
      <c r="K5" s="24">
        <v>59</v>
      </c>
    </row>
    <row r="6" spans="1:11" ht="15.75">
      <c r="A6" s="90" t="s">
        <v>24</v>
      </c>
      <c r="B6" s="90"/>
      <c r="C6" s="90"/>
      <c r="D6" s="91"/>
      <c r="E6" s="3"/>
      <c r="F6" s="2"/>
      <c r="G6" s="21" t="s">
        <v>5</v>
      </c>
      <c r="K6" s="24">
        <v>60</v>
      </c>
    </row>
    <row r="7" spans="5:7" ht="12.75">
      <c r="E7" s="3"/>
      <c r="F7" s="2"/>
      <c r="G7" s="21" t="s">
        <v>6</v>
      </c>
    </row>
    <row r="8" spans="5:7" ht="12.75">
      <c r="E8" s="2"/>
      <c r="F8" s="2"/>
      <c r="G8" s="4"/>
    </row>
    <row r="9" spans="1:8" ht="51" customHeight="1">
      <c r="A9" s="5" t="s">
        <v>7</v>
      </c>
      <c r="B9" s="13" t="s">
        <v>8</v>
      </c>
      <c r="C9" s="13" t="s">
        <v>9</v>
      </c>
      <c r="D9" s="13" t="s">
        <v>16</v>
      </c>
      <c r="E9" s="14" t="s">
        <v>22</v>
      </c>
      <c r="F9" s="14" t="s">
        <v>23</v>
      </c>
      <c r="G9" s="14" t="s">
        <v>10</v>
      </c>
      <c r="H9" s="31" t="s">
        <v>30</v>
      </c>
    </row>
    <row r="10" spans="1:10" ht="24.75" customHeight="1">
      <c r="A10" s="6" t="s">
        <v>11</v>
      </c>
      <c r="B10" s="25"/>
      <c r="C10" s="25"/>
      <c r="D10" s="25"/>
      <c r="E10" s="25"/>
      <c r="F10" s="25"/>
      <c r="G10" s="25"/>
      <c r="H10" s="29">
        <f>((B10+C10+F10)*2+(D10+E10+G10))/9</f>
        <v>0</v>
      </c>
      <c r="I10" s="96" t="b">
        <f>IF(OR(B15=K2,B15=K3,B15=K4,B15=K5),"Wenn mündlich, mindestens:")</f>
        <v>0</v>
      </c>
      <c r="J10" s="97"/>
    </row>
    <row r="11" spans="1:10" ht="24.75" customHeight="1">
      <c r="A11" s="6" t="s">
        <v>12</v>
      </c>
      <c r="B11" s="26"/>
      <c r="C11" s="26"/>
      <c r="D11" s="72"/>
      <c r="E11" s="73"/>
      <c r="F11" s="26"/>
      <c r="G11" s="26"/>
      <c r="H11" s="37" t="s">
        <v>39</v>
      </c>
      <c r="I11" s="36" t="b">
        <f>IF(OR(B15=K2,B15=K3,B15=K4,B15=K5),"D")</f>
        <v>0</v>
      </c>
      <c r="J11" s="36" t="b">
        <f>IF(OR(B15=K2,B15=K3,B15=K4,B15=K5),"M")</f>
        <v>0</v>
      </c>
    </row>
    <row r="12" spans="1:10" ht="24.75" customHeight="1">
      <c r="A12" s="5" t="s">
        <v>13</v>
      </c>
      <c r="B12" s="7">
        <f aca="true" t="shared" si="0" ref="B12:G12">B10+B11</f>
        <v>0</v>
      </c>
      <c r="C12" s="7">
        <f t="shared" si="0"/>
        <v>0</v>
      </c>
      <c r="D12" s="55" t="s">
        <v>36</v>
      </c>
      <c r="E12" s="64"/>
      <c r="F12" s="7">
        <f>F10+F11</f>
        <v>0</v>
      </c>
      <c r="G12" s="7">
        <f t="shared" si="0"/>
        <v>0</v>
      </c>
      <c r="H12" s="94" t="b">
        <f>IF(OR(B15&gt;K5,I13&lt;1,J13&lt;1),"NICHT bestanden")</f>
        <v>0</v>
      </c>
      <c r="I12" s="95"/>
      <c r="J12" s="95"/>
    </row>
    <row r="13" spans="1:10" ht="24.75" customHeight="1">
      <c r="A13" s="5" t="s">
        <v>14</v>
      </c>
      <c r="B13" s="7">
        <v>2</v>
      </c>
      <c r="C13" s="7">
        <v>2</v>
      </c>
      <c r="D13" s="65"/>
      <c r="E13" s="66"/>
      <c r="F13" s="7">
        <v>2</v>
      </c>
      <c r="G13" s="7">
        <v>1</v>
      </c>
      <c r="H13" s="41" t="b">
        <f>IF(OR(B15=K4,B15=K5),"Deutsch UND Mathe mdl.")</f>
        <v>0</v>
      </c>
      <c r="I13" s="38" t="b">
        <f>IF(OR(B15=K4,B15=K5),B11-2)</f>
        <v>0</v>
      </c>
      <c r="J13" s="38" t="b">
        <f>IF(OR(B15=K4,B15=K5),C11-2)</f>
        <v>0</v>
      </c>
    </row>
    <row r="14" spans="1:10" ht="24.75" customHeight="1">
      <c r="A14" s="5" t="s">
        <v>15</v>
      </c>
      <c r="B14" s="7">
        <f aca="true" t="shared" si="1" ref="B14:G14">B12*B13</f>
        <v>0</v>
      </c>
      <c r="C14" s="7">
        <f t="shared" si="1"/>
        <v>0</v>
      </c>
      <c r="D14" s="53">
        <f>+((D10+E10)+D11*2)</f>
        <v>0</v>
      </c>
      <c r="E14" s="81"/>
      <c r="F14" s="7">
        <f>F12*F13</f>
        <v>0</v>
      </c>
      <c r="G14" s="7">
        <f t="shared" si="1"/>
        <v>0</v>
      </c>
      <c r="H14" s="40" t="b">
        <f>IF(OR(B15=K2,B15=K3),"Deutsch ODER Mathe mdl.")</f>
        <v>0</v>
      </c>
      <c r="I14" s="39" t="b">
        <f>IF(OR(B15=K2,B15=K3),B11-2)</f>
        <v>0</v>
      </c>
      <c r="J14" s="39" t="b">
        <f>IF(OR(B15=K2,B15=K3),C11-2)</f>
        <v>0</v>
      </c>
    </row>
    <row r="15" spans="1:10" ht="24.75" customHeight="1">
      <c r="A15" s="32" t="s">
        <v>28</v>
      </c>
      <c r="B15" s="59">
        <f>SUM(B14:G14)</f>
        <v>0</v>
      </c>
      <c r="C15" s="60"/>
      <c r="D15" s="60"/>
      <c r="E15" s="60"/>
      <c r="F15" s="60"/>
      <c r="G15" s="68"/>
      <c r="H15" s="92" t="str">
        <f>IF((B15&lt;K1),"Quali bestanden")</f>
        <v>Quali bestanden</v>
      </c>
      <c r="I15" s="93"/>
      <c r="J15" s="93"/>
    </row>
    <row r="16" spans="1:10" ht="24.75" customHeight="1">
      <c r="A16" s="22" t="s">
        <v>25</v>
      </c>
      <c r="B16" s="62">
        <f>B15/18</f>
        <v>0</v>
      </c>
      <c r="C16" s="63"/>
      <c r="D16" s="63"/>
      <c r="E16" s="63"/>
      <c r="F16" s="63"/>
      <c r="G16" s="69"/>
      <c r="H16" s="43" t="b">
        <f>IF(OR(I14&lt;1,J14&lt;1,I13&lt;1,J13&lt;1),"Kein Wert: Notenverbesserung nicht möglich")</f>
        <v>0</v>
      </c>
      <c r="I16" s="44"/>
      <c r="J16" s="44"/>
    </row>
    <row r="17" spans="1:7" ht="12.75">
      <c r="A17" s="70"/>
      <c r="B17" s="71"/>
      <c r="C17" s="71"/>
      <c r="D17" s="71"/>
      <c r="E17" s="71"/>
      <c r="F17" s="71"/>
      <c r="G17" s="71"/>
    </row>
    <row r="18" ht="15.75">
      <c r="A18" s="33" t="s">
        <v>38</v>
      </c>
    </row>
    <row r="21" ht="24.75">
      <c r="A21" s="1" t="s">
        <v>31</v>
      </c>
    </row>
    <row r="22" spans="2:8" ht="15">
      <c r="B22" s="15" t="s">
        <v>20</v>
      </c>
      <c r="C22" s="16"/>
      <c r="D22" s="16"/>
      <c r="E22" s="67" t="s">
        <v>26</v>
      </c>
      <c r="F22" s="67"/>
      <c r="G22" s="67"/>
      <c r="H22" s="17"/>
    </row>
    <row r="23" spans="5:8" ht="12.75">
      <c r="E23" s="18" t="s">
        <v>17</v>
      </c>
      <c r="F23" s="82" t="s">
        <v>0</v>
      </c>
      <c r="G23" s="83"/>
      <c r="H23" s="20" t="s">
        <v>27</v>
      </c>
    </row>
    <row r="24" spans="5:8" ht="12.75">
      <c r="E24" s="18" t="s">
        <v>18</v>
      </c>
      <c r="F24" s="84" t="s">
        <v>1</v>
      </c>
      <c r="G24" s="85"/>
      <c r="H24" s="20" t="s">
        <v>2</v>
      </c>
    </row>
    <row r="25" spans="5:8" ht="12.75">
      <c r="E25" s="18" t="s">
        <v>19</v>
      </c>
      <c r="F25" s="84" t="s">
        <v>3</v>
      </c>
      <c r="G25" s="85"/>
      <c r="H25" s="20" t="s">
        <v>4</v>
      </c>
    </row>
    <row r="26" spans="1:8" ht="15.75">
      <c r="A26" s="45" t="s">
        <v>24</v>
      </c>
      <c r="B26" s="46"/>
      <c r="C26" s="46"/>
      <c r="D26" s="46"/>
      <c r="E26" s="11"/>
      <c r="F26" s="9"/>
      <c r="G26" s="9"/>
      <c r="H26" s="20" t="s">
        <v>5</v>
      </c>
    </row>
    <row r="27" spans="5:8" ht="12.75">
      <c r="E27" s="3"/>
      <c r="F27" s="9"/>
      <c r="G27" s="9"/>
      <c r="H27" s="20" t="s">
        <v>6</v>
      </c>
    </row>
    <row r="28" spans="5:8" ht="12.75">
      <c r="E28" s="12"/>
      <c r="F28" s="10"/>
      <c r="G28" s="10"/>
      <c r="H28" s="8"/>
    </row>
    <row r="29" spans="1:11" ht="47.25" customHeight="1">
      <c r="A29" s="5" t="s">
        <v>7</v>
      </c>
      <c r="B29" s="13" t="s">
        <v>8</v>
      </c>
      <c r="C29" s="13" t="s">
        <v>9</v>
      </c>
      <c r="D29" s="13" t="s">
        <v>16</v>
      </c>
      <c r="E29" s="14" t="s">
        <v>22</v>
      </c>
      <c r="F29" s="49" t="s">
        <v>0</v>
      </c>
      <c r="G29" s="50"/>
      <c r="H29" s="14" t="s">
        <v>10</v>
      </c>
      <c r="I29" s="98" t="s">
        <v>30</v>
      </c>
      <c r="J29" s="99"/>
      <c r="K29" s="100"/>
    </row>
    <row r="30" spans="1:13" ht="24.75" customHeight="1">
      <c r="A30" s="6" t="s">
        <v>11</v>
      </c>
      <c r="B30" s="25"/>
      <c r="C30" s="25"/>
      <c r="D30" s="25"/>
      <c r="E30" s="25"/>
      <c r="F30" s="51"/>
      <c r="G30" s="52"/>
      <c r="H30" s="25"/>
      <c r="I30" s="101">
        <f>((C30+D30+F30)*2+(D30+E30+H30))/9</f>
        <v>0</v>
      </c>
      <c r="J30" s="102"/>
      <c r="K30" s="103"/>
      <c r="L30" s="78" t="b">
        <f>IF(OR(B35=K2,B35=K3,B35=K4,B35=K5),"Wenn mündlich, mindestens:")</f>
        <v>0</v>
      </c>
      <c r="M30" s="78"/>
    </row>
    <row r="31" spans="1:13" ht="24.75" customHeight="1">
      <c r="A31" s="6" t="s">
        <v>12</v>
      </c>
      <c r="B31" s="26"/>
      <c r="C31" s="26"/>
      <c r="D31" s="72"/>
      <c r="E31" s="73"/>
      <c r="F31" s="27"/>
      <c r="G31" s="28"/>
      <c r="H31" s="26"/>
      <c r="I31" s="86" t="s">
        <v>39</v>
      </c>
      <c r="J31" s="87"/>
      <c r="K31" s="87"/>
      <c r="L31" s="42" t="b">
        <f>IF(OR(B35=K2,B35=K3,B35=K4,B35=K5),"D")</f>
        <v>0</v>
      </c>
      <c r="M31" s="42" t="b">
        <f>IF(OR(B35=K2,B35=K3,B35=K4,B35=K5),"M")</f>
        <v>0</v>
      </c>
    </row>
    <row r="32" spans="1:13" ht="24.75" customHeight="1">
      <c r="A32" s="5" t="s">
        <v>13</v>
      </c>
      <c r="B32" s="7">
        <f>B30+B31</f>
        <v>0</v>
      </c>
      <c r="C32" s="7">
        <f>C30+C31</f>
        <v>0</v>
      </c>
      <c r="D32" s="55" t="s">
        <v>37</v>
      </c>
      <c r="E32" s="64"/>
      <c r="F32" s="55" t="s">
        <v>35</v>
      </c>
      <c r="G32" s="56"/>
      <c r="H32" s="7">
        <f>H30+H31</f>
        <v>0</v>
      </c>
      <c r="I32" s="79" t="b">
        <f>IF(OR(B35&gt;K5,L33&lt;1,M33&lt;1),"NICHT bestanden")</f>
        <v>0</v>
      </c>
      <c r="J32" s="80"/>
      <c r="K32" s="80"/>
      <c r="L32" s="80"/>
      <c r="M32" s="80"/>
    </row>
    <row r="33" spans="1:13" ht="24.75" customHeight="1">
      <c r="A33" s="5" t="s">
        <v>14</v>
      </c>
      <c r="B33" s="7">
        <v>2</v>
      </c>
      <c r="C33" s="7">
        <v>2</v>
      </c>
      <c r="D33" s="65"/>
      <c r="E33" s="66"/>
      <c r="F33" s="57"/>
      <c r="G33" s="58"/>
      <c r="H33" s="7">
        <v>1</v>
      </c>
      <c r="I33" s="76" t="b">
        <f>IF(OR(B35=K4,B35=K5),"Deutsch UND Mathe mdl.")</f>
        <v>0</v>
      </c>
      <c r="J33" s="77"/>
      <c r="K33" s="77"/>
      <c r="L33" s="38" t="b">
        <f>IF(OR(B35=K4,B35=K5),B31-2)</f>
        <v>0</v>
      </c>
      <c r="M33" s="38" t="b">
        <f>IF(OR(B35=K4,B35=K5),C31-2)</f>
        <v>0</v>
      </c>
    </row>
    <row r="34" spans="1:13" ht="24.75" customHeight="1">
      <c r="A34" s="5" t="s">
        <v>15</v>
      </c>
      <c r="B34" s="7">
        <f>B32*B33</f>
        <v>0</v>
      </c>
      <c r="C34" s="7">
        <f>C32*C33</f>
        <v>0</v>
      </c>
      <c r="D34" s="53">
        <f>+((D30+E30)+D31*2)</f>
        <v>0</v>
      </c>
      <c r="E34" s="81"/>
      <c r="F34" s="53">
        <f>+F30*2+F31+G31</f>
        <v>0</v>
      </c>
      <c r="G34" s="54"/>
      <c r="H34" s="7">
        <f>H32*H33</f>
        <v>0</v>
      </c>
      <c r="I34" s="74" t="b">
        <f>IF(OR(B35=K2,B35=K3),"Deutsch ODER Mathe mdl.")</f>
        <v>0</v>
      </c>
      <c r="J34" s="75"/>
      <c r="K34" s="75"/>
      <c r="L34" s="39" t="b">
        <f>IF(OR(B35=K2,B35=K3),B31-2)</f>
        <v>0</v>
      </c>
      <c r="M34" s="39" t="b">
        <f>IF(OR(B35=K2,B35=K3),C31-2)</f>
        <v>0</v>
      </c>
    </row>
    <row r="35" spans="1:13" ht="24.75" customHeight="1">
      <c r="A35" s="32" t="s">
        <v>28</v>
      </c>
      <c r="B35" s="59">
        <f>SUM(B34:H34)</f>
        <v>0</v>
      </c>
      <c r="C35" s="60"/>
      <c r="D35" s="60"/>
      <c r="E35" s="60"/>
      <c r="F35" s="60"/>
      <c r="G35" s="60"/>
      <c r="H35" s="61"/>
      <c r="I35" s="88" t="str">
        <f>IF((B35&lt;K1),"Quali bestanden")</f>
        <v>Quali bestanden</v>
      </c>
      <c r="J35" s="89"/>
      <c r="K35" s="89"/>
      <c r="L35" s="89"/>
      <c r="M35" s="89"/>
    </row>
    <row r="36" spans="1:11" ht="24.75" customHeight="1">
      <c r="A36" s="22" t="s">
        <v>29</v>
      </c>
      <c r="B36" s="62">
        <f>B35/18</f>
        <v>0</v>
      </c>
      <c r="C36" s="63"/>
      <c r="D36" s="63"/>
      <c r="E36" s="63"/>
      <c r="F36" s="63"/>
      <c r="G36" s="63"/>
      <c r="H36" s="54"/>
      <c r="I36" s="43" t="b">
        <f>IF(OR(L34&lt;1,M34&lt;1,L33&lt;1,M33&lt;1),"Kein Wert: Notenverbesserung nicht möglich")</f>
        <v>0</v>
      </c>
      <c r="J36" s="44"/>
      <c r="K36" s="44"/>
    </row>
    <row r="37" spans="1:8" ht="24.75" customHeight="1">
      <c r="A37" s="47"/>
      <c r="B37" s="48"/>
      <c r="C37" s="48"/>
      <c r="D37" s="48"/>
      <c r="E37" s="48"/>
      <c r="F37" s="48"/>
      <c r="G37" s="48"/>
      <c r="H37" s="48"/>
    </row>
    <row r="38" ht="12.75">
      <c r="A38" s="30" t="s">
        <v>34</v>
      </c>
    </row>
    <row r="39" ht="15.75">
      <c r="B39" s="33"/>
    </row>
  </sheetData>
  <sheetProtection password="C871" sheet="1" objects="1" scenarios="1"/>
  <protectedRanges>
    <protectedRange sqref="E9:G9 E29:F29 H29" name="Bereich1"/>
    <protectedRange sqref="B10:G11 H30:H31 B30:F31" name="Bereich2"/>
  </protectedRanges>
  <mergeCells count="33">
    <mergeCell ref="I35:M35"/>
    <mergeCell ref="A6:D6"/>
    <mergeCell ref="H15:J15"/>
    <mergeCell ref="H12:J12"/>
    <mergeCell ref="I10:J10"/>
    <mergeCell ref="I29:K29"/>
    <mergeCell ref="I30:K30"/>
    <mergeCell ref="D14:E14"/>
    <mergeCell ref="D12:E13"/>
    <mergeCell ref="E22:G22"/>
    <mergeCell ref="L30:M30"/>
    <mergeCell ref="I32:M32"/>
    <mergeCell ref="D34:E34"/>
    <mergeCell ref="F23:G23"/>
    <mergeCell ref="F24:G24"/>
    <mergeCell ref="F25:G25"/>
    <mergeCell ref="I31:K31"/>
    <mergeCell ref="E2:G2"/>
    <mergeCell ref="B15:G15"/>
    <mergeCell ref="B16:G16"/>
    <mergeCell ref="A17:G17"/>
    <mergeCell ref="D11:E11"/>
    <mergeCell ref="I34:K34"/>
    <mergeCell ref="I33:K33"/>
    <mergeCell ref="D31:E31"/>
    <mergeCell ref="A37:H37"/>
    <mergeCell ref="F29:G29"/>
    <mergeCell ref="F30:G30"/>
    <mergeCell ref="F34:G34"/>
    <mergeCell ref="F32:G33"/>
    <mergeCell ref="B35:H35"/>
    <mergeCell ref="B36:H36"/>
    <mergeCell ref="D32:E33"/>
  </mergeCells>
  <conditionalFormatting sqref="H16:J16 I36:K36">
    <cfRule type="cellIs" priority="1" dxfId="21" operator="equal" stopIfTrue="1">
      <formula>FALSE</formula>
    </cfRule>
  </conditionalFormatting>
  <conditionalFormatting sqref="I34 H14">
    <cfRule type="cellIs" priority="2" dxfId="2" operator="equal" stopIfTrue="1">
      <formula>FALSE</formula>
    </cfRule>
    <cfRule type="cellIs" priority="3" dxfId="19" operator="equal" stopIfTrue="1">
      <formula>"Mathe ODER Deutsch mdl."</formula>
    </cfRule>
  </conditionalFormatting>
  <conditionalFormatting sqref="I33 H13">
    <cfRule type="cellIs" priority="4" dxfId="18" operator="equal" stopIfTrue="1">
      <formula>"Mathe UND Deutsch mdl."</formula>
    </cfRule>
    <cfRule type="cellIs" priority="5" dxfId="2" operator="equal" stopIfTrue="1">
      <formula>FALSE</formula>
    </cfRule>
  </conditionalFormatting>
  <conditionalFormatting sqref="I32 H12">
    <cfRule type="cellIs" priority="6" dxfId="2" operator="equal" stopIfTrue="1">
      <formula>FALSE</formula>
    </cfRule>
    <cfRule type="cellIs" priority="7" dxfId="15" operator="equal" stopIfTrue="1">
      <formula>"NICHT bestanden"</formula>
    </cfRule>
  </conditionalFormatting>
  <conditionalFormatting sqref="I35 H15">
    <cfRule type="cellIs" priority="8" dxfId="2" operator="equal" stopIfTrue="1">
      <formula>FALSE</formula>
    </cfRule>
    <cfRule type="cellIs" priority="9" dxfId="13" operator="equal" stopIfTrue="1">
      <formula>"Quali bestanden"</formula>
    </cfRule>
  </conditionalFormatting>
  <conditionalFormatting sqref="B15:G15">
    <cfRule type="cellIs" priority="10" dxfId="9" operator="lessThanOrEqual" stopIfTrue="1">
      <formula>55</formula>
    </cfRule>
    <cfRule type="cellIs" priority="11" dxfId="8" operator="between" stopIfTrue="1">
      <formula>56</formula>
      <formula>57</formula>
    </cfRule>
    <cfRule type="cellIs" priority="12" dxfId="10" operator="between" stopIfTrue="1">
      <formula>58</formula>
      <formula>59</formula>
    </cfRule>
  </conditionalFormatting>
  <conditionalFormatting sqref="B35:H35">
    <cfRule type="cellIs" priority="13" dxfId="9" operator="lessThanOrEqual" stopIfTrue="1">
      <formula>55</formula>
    </cfRule>
    <cfRule type="cellIs" priority="14" dxfId="8" operator="between" stopIfTrue="1">
      <formula>56</formula>
      <formula>57</formula>
    </cfRule>
    <cfRule type="cellIs" priority="15" dxfId="7" operator="between" stopIfTrue="1">
      <formula>58</formula>
      <formula>59</formula>
    </cfRule>
  </conditionalFormatting>
  <conditionalFormatting sqref="I10:J11 L30:L31 M31">
    <cfRule type="cellIs" priority="16" dxfId="6" operator="equal" stopIfTrue="1">
      <formula>FALSE</formula>
    </cfRule>
  </conditionalFormatting>
  <conditionalFormatting sqref="I14:J14 L34:M34">
    <cfRule type="cellIs" priority="17" dxfId="2" operator="equal" stopIfTrue="1">
      <formula>FALSE</formula>
    </cfRule>
    <cfRule type="cellIs" priority="18" dxfId="1" operator="between" stopIfTrue="1">
      <formula>0.1</formula>
      <formula>7</formula>
    </cfRule>
    <cfRule type="cellIs" priority="19" dxfId="3" operator="lessThanOrEqual" stopIfTrue="1">
      <formula>0</formula>
    </cfRule>
  </conditionalFormatting>
  <conditionalFormatting sqref="I13:J13 L33:M33">
    <cfRule type="cellIs" priority="20" dxfId="2" operator="equal" stopIfTrue="1">
      <formula>FALSE</formula>
    </cfRule>
    <cfRule type="cellIs" priority="21" dxfId="1" operator="between" stopIfTrue="1">
      <formula>0.1</formula>
      <formula>7</formula>
    </cfRule>
    <cfRule type="cellIs" priority="22" dxfId="0" operator="lessThanOrEqual" stopIfTrue="1">
      <formula>0</formula>
    </cfRule>
  </conditionalFormatting>
  <hyperlinks>
    <hyperlink ref="H1" location="Tabelle1!A38" display="Link: Quali mit Englisch"/>
    <hyperlink ref="A38" location="Tabelle1!A1" display="nach oben"/>
    <hyperlink ref="A18" r:id="rId1" display="Link: Alle Infos zum Quali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Kipping</dc:creator>
  <cp:keywords/>
  <dc:description/>
  <cp:lastModifiedBy>Windows-Benutzer</cp:lastModifiedBy>
  <dcterms:created xsi:type="dcterms:W3CDTF">2012-03-22T13:01:00Z</dcterms:created>
  <dcterms:modified xsi:type="dcterms:W3CDTF">2020-02-02T20:07:20Z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